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D246F55F-7D0D-450A-A9DD-2BFE99BCB797}" xr6:coauthVersionLast="36" xr6:coauthVersionMax="36" xr10:uidLastSave="{00000000-0000-0000-0000-000000000000}"/>
  <bookViews>
    <workbookView xWindow="0" yWindow="0" windowWidth="14715" windowHeight="564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58" i="60" s="1"/>
  <c r="C46" i="60"/>
  <c r="C37" i="60"/>
  <c r="C34" i="60"/>
  <c r="C28" i="60"/>
  <c r="C25" i="60"/>
  <c r="C19" i="60"/>
  <c r="C63" i="62" l="1"/>
  <c r="C48" i="62" s="1"/>
  <c r="C126" i="62" s="1"/>
  <c r="C9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<sst xmlns="http://schemas.openxmlformats.org/spreadsheetml/2006/main" count="951" uniqueCount="674">
  <si>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</si>
  <si>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</si>
  <si>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</si>
  <si>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</si>
  <si>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</si>
  <si>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</si>
  <si>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</si>
  <si>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</si>
  <si>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</si>
  <si>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</si>
  <si>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</si>
  <si>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</si>
  <si>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</si>
  <si>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</si>
  <si>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</si>
  <si>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</si>
  <si>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</si>
  <si>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</si>
  <si>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</si>
  <si>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</si>
  <si>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</si>
  <si>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</si>
  <si>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</si>
  <si>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</si>
  <si>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</si>
  <si>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</si>
  <si>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</si>
  <si>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</si>
  <si>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</si>
  <si>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</si>
  <si>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</si>
  <si>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</si>
  <si>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</si>
  <si>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</si>
  <si>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</si>
  <si>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</si>
  <si>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</si>
  <si>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</si>
  <si>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</si>
  <si>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</si>
  <si>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</si>
  <si>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</si>
  <si>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</si>
  <si>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</si>
  <si>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</si>
  <si>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</si>
  <si>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</si>
  <si>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</si>
  <si>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</si>
  <si>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</si>
  <si>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</si>
  <si>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</si>
  <si>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</si>
  <si>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</si>
  <si>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</si>
  <si>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</si>
  <si>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</si>
  <si>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</si>
  <si>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</si>
  <si>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</si>
  <si>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</si>
  <si>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</si>
  <si>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</si>
  <si>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</si>
  <si>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</si>
  <si>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</si>
  <si>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</si>
  <si>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</si>
  <si>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</si>
  <si>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</si>
  <si>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</si>
  <si>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</si>
  <si>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</si>
  <si>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</si>
  <si>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</si>
  <si>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</si>
  <si>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</si>
  <si>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</si>
  <si>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</si>
  <si>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</si>
  <si>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</si>
  <si>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</si>
  <si>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</si>
  <si>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</si>
  <si>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</si>
  <si>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</si>
  <si>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</si>
  <si>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</si>
  <si>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</si>
  <si>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</si>
  <si>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</si>
  <si>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</si>
  <si>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</si>
  <si>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</si>
  <si>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</si>
  <si>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</si>
  <si>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</si>
  <si>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</si>
  <si>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</si>
  <si>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</si>
  <si>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</si>
  <si>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</si>
  <si>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</si>
  <si>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</si>
  <si>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</si>
  <si>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</si>
  <si>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</si>
  <si>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</si>
  <si>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</si>
  <si>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</si>
  <si>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</si>
  <si>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</si>
  <si>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</si>
  <si>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</si>
  <si>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</si>
  <si>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</si>
  <si>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</si>
  <si>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</si>
  <si>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</si>
  <si>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</si>
  <si>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</si>
  <si>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</si>
  <si>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</si>
  <si>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</si>
  <si>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</si>
  <si>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</si>
  <si>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</si>
  <si>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</si>
  <si>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</si>
  <si>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</si>
  <si>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</si>
  <si>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</si>
  <si>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</si>
  <si>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</si>
  <si>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</si>
  <si>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</si>
  <si>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</si>
  <si>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</si>
  <si>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</si>
  <si>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</si>
  <si>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</si>
  <si>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</si>
  <si>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</si>
  <si>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</si>
  <si>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</si>
  <si>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</si>
  <si>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</si>
  <si>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</si>
  <si>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</si>
  <si>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</si>
  <si>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</si>
  <si>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</si>
  <si>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</si>
  <si>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</si>
  <si>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</si>
  <si>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</si>
  <si>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</si>
  <si>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</si>
  <si>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</si>
  <si>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</si>
  <si>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</si>
  <si>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</si>
  <si>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</si>
  <si>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</si>
  <si>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</si>
  <si>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</si>
  <si>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</si>
  <si>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</si>
  <si>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</si>
  <si>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</si>
  <si>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</si>
  <si>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</si>
  <si>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</si>
  <si>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</si>
  <si>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</si>
  <si>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</si>
  <si>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</si>
  <si>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</si>
  <si>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</si>
  <si>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</si>
  <si>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</si>
  <si>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</si>
  <si>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</si>
  <si>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</si>
  <si>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</si>
  <si>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</si>
  <si>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</si>
  <si>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</si>
  <si>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</si>
  <si>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</si>
  <si>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</si>
  <si>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</si>
  <si>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</si>
  <si>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</si>
  <si>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</si>
  <si>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</si>
  <si>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</si>
  <si>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</si>
  <si>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</si>
  <si>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</si>
  <si>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</si>
  <si>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</si>
  <si>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</si>
  <si>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</si>
  <si>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</si>
  <si>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</si>
  <si>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</si>
  <si>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</si>
  <si>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</si>
  <si>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</si>
  <si>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</si>
  <si>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</si>
  <si>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</si>
  <si>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</si>
  <si>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</si>
  <si>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</si>
  <si>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</si>
  <si>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</si>
  <si>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</si>
  <si>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</si>
  <si>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</si>
  <si>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</si>
  <si>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</si>
  <si>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</si>
  <si>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</si>
  <si>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</si>
  <si>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</si>
  <si>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</si>
  <si>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</si>
  <si>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</si>
  <si>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</si>
  <si>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</si>
  <si>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</si>
  <si>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</si>
  <si>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</si>
  <si>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</si>
  <si>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</si>
  <si>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</si>
  <si>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</si>
  <si>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</si>
  <si>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</si>
  <si>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</si>
  <si>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</si>
  <si>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</si>
  <si>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</si>
  <si>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</si>
  <si>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</si>
  <si>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</si>
  <si>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</si>
  <si>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</si>
  <si>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</si>
  <si>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</si>
  <si>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</si>
  <si>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</si>
  <si>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</si>
  <si>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</si>
  <si>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</si>
  <si>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</si>
  <si>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</si>
  <si>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</si>
  <si>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</si>
  <si>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</si>
  <si>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</si>
  <si>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</si>
  <si>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</si>
  <si>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</si>
  <si>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</si>
  <si>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</si>
  <si>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</si>
  <si>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</si>
  <si>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</si>
  <si>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</si>
  <si>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</si>
  <si>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</si>
  <si>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</si>
  <si>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</si>
  <si>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</si>
  <si>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</si>
  <si>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</si>
  <si>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</si>
  <si>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</si>
  <si>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</si>
  <si>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</si>
  <si>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</si>
  <si>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</si>
  <si>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</si>
  <si>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</si>
  <si>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</si>
  <si>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</si>
  <si>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</si>
  <si>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</si>
  <si>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</si>
  <si>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</si>
  <si>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</si>
  <si>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</si>
  <si>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</si>
  <si>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</si>
  <si>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</si>
  <si>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</si>
  <si>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</si>
  <si>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</si>
  <si>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</si>
  <si>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</si>
  <si>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</si>
  <si>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</si>
  <si>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</si>
  <si>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</si>
  <si>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</si>
  <si>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</si>
  <si>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</si>
  <si>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</si>
  <si>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</si>
  <si>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</si>
  <si>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</si>
  <si>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</si>
  <si>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</si>
  <si>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</si>
  <si>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</si>
  <si>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</si>
  <si>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</si>
  <si>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</si>
  <si>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</si>
  <si>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</si>
  <si>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</si>
  <si>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</si>
  <si>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</si>
  <si>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</si>
  <si>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</si>
  <si>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</si>
  <si>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</si>
  <si>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</si>
  <si>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</si>
  <si>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</si>
  <si>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</si>
  <si>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</si>
  <si>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</si>
  <si>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</si>
  <si>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</si>
  <si>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</si>
  <si>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</si>
  <si>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</si>
  <si>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</si>
  <si>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</si>
  <si>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</si>
  <si>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</si>
  <si>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</si>
  <si>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</si>
  <si>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</si>
  <si>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</si>
  <si>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</si>
  <si>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</si>
  <si>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</si>
  <si>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</si>
  <si>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</si>
  <si>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</si>
  <si>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</si>
  <si>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</si>
  <si>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</si>
  <si>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</si>
  <si>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</si>
  <si>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</si>
  <si>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</si>
  <si>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</si>
  <si>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</si>
  <si>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</si>
  <si>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</si>
  <si>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</si>
  <si>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</si>
  <si>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</si>
  <si>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</si>
  <si>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</si>
  <si>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</si>
  <si>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</si>
  <si>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</si>
  <si>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</si>
  <si>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</si>
  <si>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</si>
  <si>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</si>
  <si>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</si>
  <si>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</si>
  <si>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</si>
  <si>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</si>
  <si>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</si>
  <si>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</si>
  <si>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</si>
  <si>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</si>
  <si>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</si>
  <si>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</si>
  <si>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</si>
  <si>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</si>
  <si>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</si>
  <si>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</si>
  <si>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</si>
  <si>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</si>
  <si>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</si>
  <si>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</si>
  <si>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</si>
  <si>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</si>
  <si>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</si>
  <si>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</si>
  <si>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</si>
  <si>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</si>
  <si>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</si>
  <si>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</si>
  <si>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</si>
  <si>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</si>
  <si>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</si>
  <si>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</si>
  <si>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</si>
  <si>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</si>
  <si>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</si>
  <si>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</si>
  <si>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</si>
  <si>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</si>
  <si>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</si>
  <si>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</si>
  <si>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</si>
  <si>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</si>
  <si>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</si>
  <si>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</si>
  <si>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</si>
  <si>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</si>
  <si>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</si>
  <si>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</si>
  <si>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</si>
  <si>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</si>
  <si>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</si>
  <si>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</si>
  <si>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</si>
  <si>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</si>
  <si>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</si>
  <si>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</si>
  <si>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</si>
  <si>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</si>
  <si>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</si>
  <si>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</si>
  <si>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</si>
  <si>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</si>
  <si>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</si>
  <si>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</si>
  <si>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</si>
  <si>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</si>
  <si>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</si>
  <si>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</si>
  <si>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</si>
  <si>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</si>
  <si>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</si>
  <si>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</si>
  <si>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</si>
  <si>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</si>
  <si>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</si>
  <si>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</si>
  <si>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</si>
  <si>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</si>
  <si>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</si>
  <si>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</si>
  <si>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</si>
  <si>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</si>
  <si>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</si>
  <si>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</si>
  <si>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</si>
  <si>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</si>
  <si>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</si>
  <si>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</si>
  <si>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</si>
  <si>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</si>
  <si>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</si>
  <si>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</si>
  <si>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</si>
  <si>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</si>
  <si>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</si>
  <si>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</si>
  <si>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</si>
  <si>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</si>
  <si>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</si>
  <si>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</si>
  <si>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</si>
  <si>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</si>
  <si>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</si>
  <si>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</si>
  <si>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</si>
  <si>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</si>
  <si>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</si>
  <si>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</si>
  <si>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</si>
  <si>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</si>
  <si>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</si>
  <si>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</si>
  <si>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</si>
  <si>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</si>
  <si>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</si>
  <si>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</si>
  <si>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</si>
  <si>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</si>
  <si>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</si>
  <si>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</si>
  <si>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</si>
  <si>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</si>
  <si>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</si>
  <si>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</si>
  <si>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</si>
  <si>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</si>
  <si>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</si>
  <si>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</si>
  <si>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</si>
  <si>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</si>
  <si>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</si>
  <si>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</si>
  <si>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</si>
  <si>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</si>
  <si>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</si>
  <si>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</si>
  <si>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</si>
  <si>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</si>
  <si>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</si>
  <si>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</si>
  <si>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</si>
  <si>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</si>
  <si>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</si>
  <si>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</si>
  <si>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</si>
  <si>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</si>
  <si>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</si>
  <si>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</si>
  <si>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</si>
  <si>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</si>
  <si>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</si>
  <si>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</si>
  <si>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</si>
  <si>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</si>
  <si>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</si>
  <si>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</si>
  <si>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</si>
  <si>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</si>
  <si>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</si>
  <si>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</si>
  <si>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</si>
  <si>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</si>
  <si>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</si>
  <si>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</si>
  <si>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</si>
  <si>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</si>
  <si>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</si>
  <si>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</si>
  <si>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</si>
  <si>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</si>
  <si>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</si>
  <si>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</si>
  <si>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</si>
  <si>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</si>
  <si>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</si>
  <si>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</si>
  <si>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</si>
  <si>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</si>
  <si>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</si>
  <si>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</si>
  <si>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</si>
  <si>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</si>
  <si>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</si>
  <si>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</si>
  <si>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</si>
  <si>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</si>
  <si>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</si>
  <si>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</si>
  <si>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</si>
  <si>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</si>
  <si>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</si>
  <si>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</si>
  <si>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</si>
  <si>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</si>
  <si>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</si>
  <si>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</si>
  <si>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</si>
  <si>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</si>
  <si>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</si>
  <si>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</si>
  <si>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</si>
  <si>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</si>
  <si>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</si>
  <si>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</si>
  <si>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</si>
  <si>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</si>
  <si>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</si>
  <si>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</si>
  <si>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</si>
  <si>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</si>
  <si>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</si>
  <si>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</si>
  <si>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</si>
  <si>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</si>
  <si>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</si>
  <si>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</si>
  <si>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</si>
  <si>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</si>
  <si>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</si>
  <si>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</si>
  <si>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</si>
  <si>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</si>
  <si>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</si>
  <si>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</si>
  <si>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</si>
  <si>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</si>
  <si>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</si>
  <si>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</si>
  <si>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</si>
  <si>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</si>
  <si>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</si>
  <si>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</si>
  <si>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</si>
  <si>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</si>
  <si>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</si>
  <si>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</si>
  <si>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</si>
  <si>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</si>
  <si>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</si>
  <si>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</si>
  <si>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</si>
  <si>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</si>
  <si>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</si>
  <si>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</si>
  <si>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</si>
  <si>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</si>
  <si>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</si>
  <si>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</si>
  <si>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</si>
  <si>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</si>
  <si>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</si>
  <si>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</si>
  <si>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</si>
  <si>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</si>
  <si>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</si>
  <si>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</si>
  <si>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</si>
  <si>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</si>
  <si>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</si>
  <si>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</si>
  <si>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</si>
  <si>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</si>
  <si>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</si>
  <si>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</si>
  <si>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</si>
  <si>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</si>
  <si>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</si>
  <si>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</si>
  <si>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</si>
  <si>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</si>
  <si>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</si>
  <si>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</si>
  <si>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</si>
  <si>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</si>
  <si>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</si>
  <si>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</si>
  <si>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</si>
  <si>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</si>
  <si>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</si>
  <si>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</si>
  <si>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</si>
  <si>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</si>
  <si>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</si>
  <si>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</si>
  <si>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</si>
  <si>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</si>
  <si>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</si>
  <si>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</si>
  <si>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</si>
  <si>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</si>
  <si>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</si>
  <si>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</si>
  <si>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</si>
  <si>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</si>
  <si>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</si>
  <si>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</si>
  <si>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Municipio de San Felipe</t>
  </si>
  <si>
    <t>Correspondiente del 1 de Enero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</si>
</sst>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3" fillId="0" borderId="0" xfId="8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8" fillId="0" borderId="0" xfId="10" applyFont="1" applyAlignment="1">
      <alignment horizontal="left" wrapText="1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1206500</xdr:colOff>
      <xdr:row>156</xdr:row>
      <xdr:rowOff>127000</xdr:rowOff>
    </xdr:from>
    <xdr:to>
      <xdr:col>7</xdr:col>
      <xdr:colOff>597987</xdr:colOff>
      <xdr:row>164</xdr:row>
      <xdr:rowOff>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738EC9-75BC-41A7-B31F-60DBFB340CB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73104" r="45353" b="20433"/>
        <a:stretch/>
      </xdr:blipFill>
      <xdr:spPr>
        <a:xfrm>
          <a:off x="1873250" y="22701250"/>
          <a:ext cx="10551612" cy="10249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228</xdr:row>
      <xdr:rowOff>0</xdr:rowOff>
    </xdr:from>
    <xdr:to>
      <xdr:col>3</xdr:col>
      <xdr:colOff>942975</xdr:colOff>
      <xdr:row>233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03F3D5-9296-4602-9B4A-FC9F3CB58D8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73104" r="45353" b="20433"/>
        <a:stretch/>
      </xdr:blipFill>
      <xdr:spPr>
        <a:xfrm>
          <a:off x="0" y="34861500"/>
          <a:ext cx="8191500" cy="82867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4</xdr:col>
      <xdr:colOff>222250</xdr:colOff>
      <xdr:row>53</xdr:row>
      <xdr:rowOff>64432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8B6DCA-E090-41D9-8923-E2869410883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73104" r="45353" b="20433"/>
        <a:stretch/>
      </xdr:blipFill>
      <xdr:spPr>
        <a:xfrm>
          <a:off x="0" y="7286625"/>
          <a:ext cx="6556375" cy="63593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7" t="s">
        <v>672</v>
      </c>
      <c r="B1" s="167"/>
      <c r="C1" s="17"/>
      <c r="D1" s="14" t="s">
        <v>614</v>
      </c>
      <c r="E1" s="15">
        <v>2022</v>
      </c>
    </row>
    <row r="2" spans="1:5" ht="18.95" customHeight="1" x14ac:dyDescent="0.2">
      <c r="A2" s="168" t="s">
        <v>613</v>
      </c>
      <c r="B2" s="168"/>
      <c r="C2" s="36"/>
      <c r="D2" s="14" t="s">
        <v>615</v>
      </c>
      <c r="E2" s="17" t="s">
        <v>620</v>
      </c>
    </row>
    <row r="3" spans="1:5" ht="18.95" customHeight="1" x14ac:dyDescent="0.2">
      <c r="A3" s="169" t="s">
        <v>673</v>
      </c>
      <c r="B3" s="169"/>
      <c r="C3" s="17"/>
      <c r="D3" s="14" t="s">
        <v>616</v>
      </c>
      <c r="E3" s="15">
        <v>3</v>
      </c>
    </row>
    <row r="4" spans="1:5" s="93" customFormat="1" ht="18.95" customHeight="1" x14ac:dyDescent="0.2">
      <c r="A4" s="169" t="s">
        <v>635</v>
      </c>
      <c r="B4" s="169"/>
      <c r="C4" s="169"/>
      <c r="D4" s="169"/>
      <c r="E4" s="169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593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185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x14ac:dyDescent="0.2">
      <c r="A26" s="94" t="s">
        <v>580</v>
      </c>
      <c r="B26" s="95" t="s">
        <v>343</v>
      </c>
    </row>
    <row r="27" spans="1:2" x14ac:dyDescent="0.2">
      <c r="A27" s="94" t="s">
        <v>581</v>
      </c>
      <c r="B27" s="95" t="s">
        <v>360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636</v>
      </c>
    </row>
    <row r="41" spans="1:2" ht="12" thickBot="1" x14ac:dyDescent="0.25">
      <c r="A41" s="11"/>
      <c r="B41" s="12"/>
    </row>
    <row r="44" spans="1:2" x14ac:dyDescent="0.2">
      <c r="B44" s="93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</sheetPr>
  <dimension ref="A1:C22"/>
  <sheetViews>
    <sheetView showGridLines="0" view="pageBreakPreview" zoomScale="150" zoomScaleNormal="100" zoomScaleSheetLayoutView="150" workbookViewId="0">
      <selection activeCell="E26" sqref="E26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3" t="s">
        <v>672</v>
      </c>
      <c r="B1" s="174"/>
      <c r="C1" s="175"/>
    </row>
    <row r="2" spans="1:3" s="37" customFormat="1" ht="18" customHeight="1" x14ac:dyDescent="0.25">
      <c r="A2" s="176" t="s">
        <v>625</v>
      </c>
      <c r="B2" s="177"/>
      <c r="C2" s="178"/>
    </row>
    <row r="3" spans="1:3" s="37" customFormat="1" ht="18" customHeight="1" x14ac:dyDescent="0.25">
      <c r="A3" s="176" t="s">
        <v>673</v>
      </c>
      <c r="B3" s="179"/>
      <c r="C3" s="178"/>
    </row>
    <row r="4" spans="1:3" s="40" customFormat="1" ht="18" customHeight="1" x14ac:dyDescent="0.2">
      <c r="A4" s="180" t="s">
        <v>626</v>
      </c>
      <c r="B4" s="181"/>
      <c r="C4" s="182"/>
    </row>
    <row r="5" spans="1:3" s="38" customFormat="1" x14ac:dyDescent="0.2">
      <c r="A5" s="58" t="s">
        <v>525</v>
      </c>
      <c r="B5" s="58"/>
      <c r="C5" s="145">
        <v>412529838.95999998</v>
      </c>
    </row>
    <row r="6" spans="1:3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x14ac:dyDescent="0.2">
      <c r="A18" s="70">
        <v>3.3</v>
      </c>
      <c r="B18" s="65" t="s">
        <v>535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82</v>
      </c>
      <c r="B20" s="73"/>
      <c r="C20" s="145">
        <f>C5+C7-C15</f>
        <v>412529838.95999998</v>
      </c>
    </row>
    <row r="22" spans="1:3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32" right="0.17" top="0.75" bottom="0.75" header="0.3" footer="0.3"/>
  <pageSetup scale="95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</sheetPr>
  <dimension ref="A1:C41"/>
  <sheetViews>
    <sheetView showGridLines="0" view="pageBreakPreview" topLeftCell="A25" zoomScaleNormal="100" zoomScaleSheetLayoutView="100" workbookViewId="0">
      <selection activeCell="B41" sqref="B41:C4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4" width="11.42578125" style="39"/>
    <col min="5" max="5" width="4.7109375" style="39" customWidth="1"/>
    <col min="6" max="16384" width="11.42578125" style="39"/>
  </cols>
  <sheetData>
    <row r="1" spans="1:3" s="41" customFormat="1" ht="18.95" customHeight="1" x14ac:dyDescent="0.25">
      <c r="A1" s="183" t="s">
        <v>672</v>
      </c>
      <c r="B1" s="184"/>
      <c r="C1" s="185"/>
    </row>
    <row r="2" spans="1:3" s="41" customFormat="1" ht="18.95" customHeight="1" x14ac:dyDescent="0.25">
      <c r="A2" s="186" t="s">
        <v>627</v>
      </c>
      <c r="B2" s="187"/>
      <c r="C2" s="188"/>
    </row>
    <row r="3" spans="1:3" s="41" customFormat="1" ht="18.95" customHeight="1" x14ac:dyDescent="0.25">
      <c r="A3" s="186" t="s">
        <v>673</v>
      </c>
      <c r="B3" s="189"/>
      <c r="C3" s="188"/>
    </row>
    <row r="4" spans="1:3" s="42" customFormat="1" x14ac:dyDescent="0.2">
      <c r="A4" s="180" t="s">
        <v>626</v>
      </c>
      <c r="B4" s="181"/>
      <c r="C4" s="182"/>
    </row>
    <row r="5" spans="1:3" x14ac:dyDescent="0.2">
      <c r="A5" s="84" t="s">
        <v>538</v>
      </c>
      <c r="B5" s="58"/>
      <c r="C5" s="149">
        <v>0</v>
      </c>
    </row>
    <row r="6" spans="1:3" x14ac:dyDescent="0.2">
      <c r="A6" s="78"/>
      <c r="B6" s="60"/>
      <c r="C6" s="79"/>
    </row>
    <row r="7" spans="1:3" x14ac:dyDescent="0.2">
      <c r="A7" s="68" t="s">
        <v>539</v>
      </c>
      <c r="B7" s="80"/>
      <c r="C7" s="146">
        <f>SUM(C8:C28)</f>
        <v>12092792.57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10103059.93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0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0</v>
      </c>
    </row>
    <row r="19" spans="1:3" x14ac:dyDescent="0.2">
      <c r="A19" s="90" t="s">
        <v>571</v>
      </c>
      <c r="B19" s="77" t="s">
        <v>542</v>
      </c>
      <c r="C19" s="150">
        <v>1989732.64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0</v>
      </c>
    </row>
    <row r="31" spans="1:3" x14ac:dyDescent="0.2">
      <c r="A31" s="90" t="s">
        <v>560</v>
      </c>
      <c r="B31" s="77" t="s">
        <v>441</v>
      </c>
      <c r="C31" s="150">
        <v>0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x14ac:dyDescent="0.2">
      <c r="A37" s="90" t="s">
        <v>568</v>
      </c>
      <c r="B37" s="85" t="s">
        <v>569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-12092792.57</v>
      </c>
    </row>
    <row r="41" spans="1:3" ht="22.5" customHeight="1" x14ac:dyDescent="0.2">
      <c r="B41" s="190" t="s">
        <v>637</v>
      </c>
      <c r="C41" s="190"/>
    </row>
  </sheetData>
  <mergeCells count="5">
    <mergeCell ref="A1:C1"/>
    <mergeCell ref="A2:C2"/>
    <mergeCell ref="A3:C3"/>
    <mergeCell ref="A4:C4"/>
    <mergeCell ref="B41:C41"/>
  </mergeCells>
  <pageMargins left="0.42" right="0.1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3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2" t="s">
        <v>672</v>
      </c>
      <c r="B1" s="191"/>
      <c r="C1" s="191"/>
      <c r="D1" s="191"/>
      <c r="E1" s="191"/>
      <c r="F1" s="191"/>
      <c r="G1" s="27" t="s">
        <v>617</v>
      </c>
      <c r="H1" s="28">
        <v>2022</v>
      </c>
    </row>
    <row r="2" spans="1:10" ht="18.95" customHeight="1" x14ac:dyDescent="0.2">
      <c r="A2" s="172" t="s">
        <v>628</v>
      </c>
      <c r="B2" s="191"/>
      <c r="C2" s="191"/>
      <c r="D2" s="191"/>
      <c r="E2" s="191"/>
      <c r="F2" s="191"/>
      <c r="G2" s="27" t="s">
        <v>618</v>
      </c>
      <c r="H2" s="28" t="s">
        <v>620</v>
      </c>
    </row>
    <row r="3" spans="1:10" ht="18.95" customHeight="1" x14ac:dyDescent="0.2">
      <c r="A3" s="192" t="s">
        <v>673</v>
      </c>
      <c r="B3" s="193"/>
      <c r="C3" s="193"/>
      <c r="D3" s="193"/>
      <c r="E3" s="193"/>
      <c r="F3" s="193"/>
      <c r="G3" s="27" t="s">
        <v>619</v>
      </c>
      <c r="H3" s="28">
        <v>3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x14ac:dyDescent="0.2">
      <c r="A8" s="43">
        <v>7000</v>
      </c>
      <c r="B8" s="44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193944.8</v>
      </c>
      <c r="D23" s="34">
        <v>169348.69</v>
      </c>
      <c r="E23" s="34">
        <v>-251318.69</v>
      </c>
      <c r="F23" s="34">
        <f t="shared" si="0"/>
        <v>111974.79999999999</v>
      </c>
    </row>
    <row r="24" spans="1:6" x14ac:dyDescent="0.2">
      <c r="A24" s="29">
        <v>7340</v>
      </c>
      <c r="B24" s="29" t="s">
        <v>109</v>
      </c>
      <c r="C24" s="34">
        <v>-193944.8</v>
      </c>
      <c r="D24" s="34">
        <v>251318.69</v>
      </c>
      <c r="E24" s="34">
        <v>-169348.69</v>
      </c>
      <c r="F24" s="34">
        <f t="shared" si="0"/>
        <v>-111974.79999999999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365656843.60000002</v>
      </c>
      <c r="E40" s="34">
        <v>0</v>
      </c>
      <c r="F40" s="34">
        <f t="shared" si="0"/>
        <v>365656843.60000002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333441579.63</v>
      </c>
      <c r="E41" s="34">
        <v>-521890436.92000002</v>
      </c>
      <c r="F41" s="34">
        <f t="shared" si="0"/>
        <v>-188448857.29000002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156233593.31999999</v>
      </c>
      <c r="E42" s="34">
        <v>-26714433.199999999</v>
      </c>
      <c r="F42" s="34">
        <f t="shared" si="0"/>
        <v>129519160.11999999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304570699.62</v>
      </c>
      <c r="E43" s="34">
        <v>-306727146.43000001</v>
      </c>
      <c r="F43" s="34">
        <f t="shared" si="0"/>
        <v>-2156446.8100000024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0</v>
      </c>
      <c r="E44" s="34">
        <v>-304570699.62</v>
      </c>
      <c r="F44" s="34">
        <f t="shared" si="0"/>
        <v>-304570699.62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-365656843.60000002</v>
      </c>
      <c r="F45" s="34">
        <f t="shared" si="0"/>
        <v>-365656843.60000002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651830453.16999996</v>
      </c>
      <c r="E46" s="34">
        <v>-386378538.26999998</v>
      </c>
      <c r="F46" s="34">
        <f t="shared" si="0"/>
        <v>265451914.89999998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156654449.44999999</v>
      </c>
      <c r="E47" s="34">
        <v>-286173609.56999999</v>
      </c>
      <c r="F47" s="34">
        <f t="shared" si="0"/>
        <v>-129519160.12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229724088.81999999</v>
      </c>
      <c r="E48" s="34">
        <v>-198850442.02000001</v>
      </c>
      <c r="F48" s="34">
        <f t="shared" si="0"/>
        <v>30873646.799999982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198850442.02000001</v>
      </c>
      <c r="E49" s="34">
        <v>-192083410.75999999</v>
      </c>
      <c r="F49" s="34">
        <f t="shared" si="0"/>
        <v>6767031.2600000203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192083410.75999999</v>
      </c>
      <c r="E50" s="34">
        <v>-192083410.75999999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192083410.75999999</v>
      </c>
      <c r="E51" s="34">
        <v>0</v>
      </c>
      <c r="F51" s="34">
        <f t="shared" si="0"/>
        <v>192083410.75999999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4" t="s">
        <v>34</v>
      </c>
      <c r="B5" s="194"/>
      <c r="C5" s="194"/>
      <c r="D5" s="194"/>
      <c r="E5" s="194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5" t="s">
        <v>36</v>
      </c>
      <c r="C10" s="195"/>
      <c r="D10" s="195"/>
      <c r="E10" s="195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5" t="s">
        <v>38</v>
      </c>
      <c r="C12" s="195"/>
      <c r="D12" s="195"/>
      <c r="E12" s="195"/>
    </row>
    <row r="13" spans="1:8" s="119" customFormat="1" ht="26.1" customHeight="1" x14ac:dyDescent="0.2">
      <c r="A13" s="123" t="s">
        <v>603</v>
      </c>
      <c r="B13" s="195" t="s">
        <v>39</v>
      </c>
      <c r="C13" s="195"/>
      <c r="D13" s="195"/>
      <c r="E13" s="195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I151"/>
  <sheetViews>
    <sheetView view="pageBreakPreview" zoomScale="86" zoomScaleNormal="106" zoomScaleSheetLayoutView="86" workbookViewId="0">
      <selection activeCell="J141" sqref="J14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0" t="s">
        <v>672</v>
      </c>
      <c r="B1" s="171"/>
      <c r="C1" s="171"/>
      <c r="D1" s="171"/>
      <c r="E1" s="171"/>
      <c r="F1" s="171"/>
      <c r="G1" s="14" t="s">
        <v>617</v>
      </c>
      <c r="H1" s="25">
        <v>2022</v>
      </c>
    </row>
    <row r="2" spans="1:8" s="16" customFormat="1" ht="18.95" customHeight="1" x14ac:dyDescent="0.25">
      <c r="A2" s="170" t="s">
        <v>621</v>
      </c>
      <c r="B2" s="171"/>
      <c r="C2" s="171"/>
      <c r="D2" s="171"/>
      <c r="E2" s="171"/>
      <c r="F2" s="171"/>
      <c r="G2" s="14" t="s">
        <v>618</v>
      </c>
      <c r="H2" s="25" t="s">
        <v>620</v>
      </c>
    </row>
    <row r="3" spans="1:8" s="16" customFormat="1" ht="18.95" customHeight="1" x14ac:dyDescent="0.25">
      <c r="A3" s="170" t="s">
        <v>673</v>
      </c>
      <c r="B3" s="171"/>
      <c r="C3" s="171"/>
      <c r="D3" s="171"/>
      <c r="E3" s="171"/>
      <c r="F3" s="171"/>
      <c r="G3" s="14" t="s">
        <v>619</v>
      </c>
      <c r="H3" s="25">
        <v>3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57369168.210000001</v>
      </c>
    </row>
    <row r="9" spans="1:8" x14ac:dyDescent="0.2">
      <c r="A9" s="22">
        <v>1115</v>
      </c>
      <c r="B9" s="20" t="s">
        <v>198</v>
      </c>
      <c r="C9" s="24">
        <v>1151981.93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3141.99</v>
      </c>
      <c r="D15" s="24">
        <v>52710.239999999998</v>
      </c>
      <c r="E15" s="24">
        <v>22659.74</v>
      </c>
      <c r="F15" s="24">
        <v>0.92</v>
      </c>
      <c r="G15" s="24">
        <v>18058.38</v>
      </c>
    </row>
    <row r="16" spans="1:8" x14ac:dyDescent="0.2">
      <c r="A16" s="22">
        <v>1124</v>
      </c>
      <c r="B16" s="20" t="s">
        <v>202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4275197.3600000003</v>
      </c>
      <c r="D20" s="24">
        <v>4275197.3600000003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20000</v>
      </c>
      <c r="D21" s="24">
        <v>20000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1859610.12</v>
      </c>
      <c r="D23" s="24">
        <v>1859610.12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1660046.39</v>
      </c>
      <c r="D24" s="24">
        <v>1660046.39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336705.34</v>
      </c>
      <c r="D25" s="24">
        <v>336705.34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16816360.210000001</v>
      </c>
      <c r="D27" s="24">
        <v>16816360.210000001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0</v>
      </c>
    </row>
    <row r="42" spans="1:8" x14ac:dyDescent="0.2">
      <c r="A42" s="22">
        <v>1151</v>
      </c>
      <c r="B42" s="20" t="s">
        <v>225</v>
      </c>
      <c r="C42" s="24">
        <v>0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688168956.60000002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51460547.950000003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38433753.219999999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3707196.86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581036683.87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13530774.699999999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87012258.969999999</v>
      </c>
      <c r="D62" s="24">
        <f t="shared" ref="D62:E62" si="0">SUM(D63:D70)</f>
        <v>0</v>
      </c>
      <c r="E62" s="24">
        <f t="shared" si="0"/>
        <v>-55040104.449999996</v>
      </c>
    </row>
    <row r="63" spans="1:9" x14ac:dyDescent="0.2">
      <c r="A63" s="22">
        <v>1241</v>
      </c>
      <c r="B63" s="20" t="s">
        <v>239</v>
      </c>
      <c r="C63" s="24">
        <v>12521495.880000001</v>
      </c>
      <c r="D63" s="24">
        <v>0</v>
      </c>
      <c r="E63" s="24">
        <v>-6937927.46</v>
      </c>
    </row>
    <row r="64" spans="1:9" x14ac:dyDescent="0.2">
      <c r="A64" s="22">
        <v>1242</v>
      </c>
      <c r="B64" s="20" t="s">
        <v>240</v>
      </c>
      <c r="C64" s="24">
        <v>2464146.52</v>
      </c>
      <c r="D64" s="24">
        <v>0</v>
      </c>
      <c r="E64" s="24">
        <v>-1319683.9099999999</v>
      </c>
    </row>
    <row r="65" spans="1:9" x14ac:dyDescent="0.2">
      <c r="A65" s="22">
        <v>1243</v>
      </c>
      <c r="B65" s="20" t="s">
        <v>241</v>
      </c>
      <c r="C65" s="24">
        <v>255276.81</v>
      </c>
      <c r="D65" s="24">
        <v>0</v>
      </c>
      <c r="E65" s="24">
        <v>-47622.49</v>
      </c>
    </row>
    <row r="66" spans="1:9" x14ac:dyDescent="0.2">
      <c r="A66" s="22">
        <v>1244</v>
      </c>
      <c r="B66" s="20" t="s">
        <v>242</v>
      </c>
      <c r="C66" s="24">
        <v>58986012.100000001</v>
      </c>
      <c r="D66" s="24">
        <v>0</v>
      </c>
      <c r="E66" s="24">
        <v>-42778326.909999996</v>
      </c>
    </row>
    <row r="67" spans="1:9" x14ac:dyDescent="0.2">
      <c r="A67" s="22">
        <v>1245</v>
      </c>
      <c r="B67" s="20" t="s">
        <v>243</v>
      </c>
      <c r="C67" s="24">
        <v>1793075.22</v>
      </c>
      <c r="D67" s="24">
        <v>0</v>
      </c>
      <c r="E67" s="24">
        <v>-553913.12</v>
      </c>
    </row>
    <row r="68" spans="1:9" x14ac:dyDescent="0.2">
      <c r="A68" s="22">
        <v>1246</v>
      </c>
      <c r="B68" s="20" t="s">
        <v>244</v>
      </c>
      <c r="C68" s="24">
        <v>9730258.2799999993</v>
      </c>
      <c r="D68" s="24">
        <v>0</v>
      </c>
      <c r="E68" s="24">
        <v>-4087530.56</v>
      </c>
    </row>
    <row r="69" spans="1:9" x14ac:dyDescent="0.2">
      <c r="A69" s="22">
        <v>1247</v>
      </c>
      <c r="B69" s="20" t="s">
        <v>245</v>
      </c>
      <c r="C69" s="24">
        <v>283244.15999999997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978750</v>
      </c>
      <c r="D70" s="24">
        <v>0</v>
      </c>
      <c r="E70" s="24">
        <v>684900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1599396.83</v>
      </c>
      <c r="D74" s="24">
        <f>SUM(D75:D79)</f>
        <v>0</v>
      </c>
      <c r="E74" s="24">
        <f>SUM(E75:E79)</f>
        <v>888274.6</v>
      </c>
    </row>
    <row r="75" spans="1:9" x14ac:dyDescent="0.2">
      <c r="A75" s="22">
        <v>1251</v>
      </c>
      <c r="B75" s="20" t="s">
        <v>249</v>
      </c>
      <c r="C75" s="24">
        <v>1528171.53</v>
      </c>
      <c r="D75" s="24">
        <v>0</v>
      </c>
      <c r="E75" s="24">
        <v>864674.48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71225.3</v>
      </c>
      <c r="D78" s="24">
        <v>0</v>
      </c>
      <c r="E78" s="24">
        <v>23600.12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41621.93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41621.93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1904053.87</v>
      </c>
      <c r="D110" s="24">
        <f>SUM(D111:D119)</f>
        <v>1904053.87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6018.4</v>
      </c>
      <c r="D111" s="24">
        <f>C111</f>
        <v>6018.4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947886.04</v>
      </c>
      <c r="D112" s="24">
        <f t="shared" ref="D112:D119" si="1">C112</f>
        <v>947886.04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166258.46</v>
      </c>
      <c r="D113" s="24">
        <f t="shared" si="1"/>
        <v>166258.46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100736.64</v>
      </c>
      <c r="D117" s="24">
        <f t="shared" si="1"/>
        <v>100736.64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683154.33</v>
      </c>
      <c r="D119" s="24">
        <f t="shared" si="1"/>
        <v>683154.33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9" x14ac:dyDescent="0.2">
      <c r="A129" s="22">
        <v>2162</v>
      </c>
      <c r="B129" s="20" t="s">
        <v>287</v>
      </c>
      <c r="C129" s="24">
        <v>0</v>
      </c>
      <c r="G129" s="166"/>
      <c r="H129" s="166"/>
      <c r="I129" s="166"/>
    </row>
    <row r="130" spans="1:9" x14ac:dyDescent="0.2">
      <c r="A130" s="22">
        <v>2163</v>
      </c>
      <c r="B130" s="20" t="s">
        <v>288</v>
      </c>
      <c r="C130" s="24">
        <v>0</v>
      </c>
      <c r="G130" s="166"/>
      <c r="H130" s="166"/>
      <c r="I130" s="166"/>
    </row>
    <row r="131" spans="1:9" x14ac:dyDescent="0.2">
      <c r="A131" s="22">
        <v>2164</v>
      </c>
      <c r="B131" s="20" t="s">
        <v>289</v>
      </c>
      <c r="C131" s="24">
        <v>0</v>
      </c>
      <c r="G131" s="166"/>
      <c r="H131" s="166"/>
      <c r="I131" s="166"/>
    </row>
    <row r="132" spans="1:9" x14ac:dyDescent="0.2">
      <c r="A132" s="22">
        <v>2165</v>
      </c>
      <c r="B132" s="20" t="s">
        <v>290</v>
      </c>
      <c r="C132" s="24">
        <v>0</v>
      </c>
      <c r="G132" s="166"/>
      <c r="H132" s="166"/>
      <c r="I132" s="166"/>
    </row>
    <row r="133" spans="1:9" x14ac:dyDescent="0.2">
      <c r="A133" s="22">
        <v>2166</v>
      </c>
      <c r="B133" s="20" t="s">
        <v>291</v>
      </c>
      <c r="C133" s="24">
        <v>0</v>
      </c>
      <c r="G133" s="166"/>
      <c r="H133" s="166"/>
      <c r="I133" s="166"/>
    </row>
    <row r="134" spans="1:9" x14ac:dyDescent="0.2">
      <c r="A134" s="22">
        <v>2250</v>
      </c>
      <c r="B134" s="20" t="s">
        <v>292</v>
      </c>
      <c r="C134" s="24">
        <f>SUM(C135:C140)</f>
        <v>0</v>
      </c>
      <c r="G134" s="166"/>
      <c r="H134" s="166"/>
      <c r="I134" s="166"/>
    </row>
    <row r="135" spans="1:9" x14ac:dyDescent="0.2">
      <c r="A135" s="22">
        <v>2251</v>
      </c>
      <c r="B135" s="20" t="s">
        <v>293</v>
      </c>
      <c r="C135" s="24">
        <v>0</v>
      </c>
      <c r="G135" s="166"/>
      <c r="H135" s="166"/>
      <c r="I135" s="166"/>
    </row>
    <row r="136" spans="1:9" x14ac:dyDescent="0.2">
      <c r="A136" s="22">
        <v>2252</v>
      </c>
      <c r="B136" s="20" t="s">
        <v>294</v>
      </c>
      <c r="C136" s="24">
        <v>0</v>
      </c>
      <c r="G136" s="166"/>
      <c r="H136" s="166"/>
      <c r="I136" s="166"/>
    </row>
    <row r="137" spans="1:9" x14ac:dyDescent="0.2">
      <c r="A137" s="22">
        <v>2253</v>
      </c>
      <c r="B137" s="20" t="s">
        <v>295</v>
      </c>
      <c r="C137" s="24">
        <v>0</v>
      </c>
      <c r="G137" s="166"/>
      <c r="H137" s="166"/>
      <c r="I137" s="166"/>
    </row>
    <row r="138" spans="1:9" x14ac:dyDescent="0.2">
      <c r="A138" s="22">
        <v>2254</v>
      </c>
      <c r="B138" s="20" t="s">
        <v>296</v>
      </c>
      <c r="C138" s="24">
        <v>0</v>
      </c>
      <c r="G138" s="166"/>
      <c r="H138" s="166"/>
      <c r="I138" s="166"/>
    </row>
    <row r="139" spans="1:9" x14ac:dyDescent="0.2">
      <c r="A139" s="22">
        <v>2255</v>
      </c>
      <c r="B139" s="20" t="s">
        <v>297</v>
      </c>
      <c r="C139" s="24">
        <v>0</v>
      </c>
      <c r="G139" s="166"/>
      <c r="H139" s="166"/>
      <c r="I139" s="166"/>
    </row>
    <row r="140" spans="1:9" x14ac:dyDescent="0.2">
      <c r="A140" s="22">
        <v>2256</v>
      </c>
      <c r="B140" s="20" t="s">
        <v>298</v>
      </c>
      <c r="C140" s="24">
        <v>0</v>
      </c>
      <c r="G140" s="166"/>
      <c r="H140" s="166"/>
      <c r="I140" s="166"/>
    </row>
    <row r="142" spans="1:9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9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9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7" right="0.17" top="0.33" bottom="0.17" header="0.31496062992125984" footer="0.31496062992125984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I222"/>
  <sheetViews>
    <sheetView view="pageBreakPreview" zoomScale="110" zoomScaleNormal="100" zoomScaleSheetLayoutView="110" workbookViewId="0">
      <selection activeCell="J141" sqref="J14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8" t="s">
        <v>672</v>
      </c>
      <c r="B1" s="168"/>
      <c r="C1" s="168"/>
      <c r="D1" s="14" t="s">
        <v>617</v>
      </c>
      <c r="E1" s="25">
        <v>2022</v>
      </c>
    </row>
    <row r="2" spans="1:5" s="16" customFormat="1" ht="18.95" customHeight="1" x14ac:dyDescent="0.25">
      <c r="A2" s="168" t="s">
        <v>622</v>
      </c>
      <c r="B2" s="168"/>
      <c r="C2" s="168"/>
      <c r="D2" s="14" t="s">
        <v>618</v>
      </c>
      <c r="E2" s="25" t="s">
        <v>620</v>
      </c>
    </row>
    <row r="3" spans="1:5" s="16" customFormat="1" ht="18.95" customHeight="1" x14ac:dyDescent="0.25">
      <c r="A3" s="168" t="s">
        <v>673</v>
      </c>
      <c r="B3" s="168"/>
      <c r="C3" s="168"/>
      <c r="D3" s="14" t="s">
        <v>619</v>
      </c>
      <c r="E3" s="25">
        <v>3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x14ac:dyDescent="0.2">
      <c r="A8" s="50">
        <v>4100</v>
      </c>
      <c r="B8" s="51" t="s">
        <v>306</v>
      </c>
      <c r="C8" s="55">
        <f>SUM(C9+C19+C25+C28+C34+C37+C46)</f>
        <v>42384627.609999999</v>
      </c>
      <c r="D8" s="92"/>
      <c r="E8" s="49"/>
    </row>
    <row r="9" spans="1:5" x14ac:dyDescent="0.2">
      <c r="A9" s="50">
        <v>4110</v>
      </c>
      <c r="B9" s="51" t="s">
        <v>307</v>
      </c>
      <c r="C9" s="55">
        <f>SUM(C10:C18)</f>
        <v>25272349.350000001</v>
      </c>
      <c r="D9" s="92"/>
      <c r="E9" s="49"/>
    </row>
    <row r="10" spans="1:5" x14ac:dyDescent="0.2">
      <c r="A10" s="50">
        <v>4111</v>
      </c>
      <c r="B10" s="51" t="s">
        <v>308</v>
      </c>
      <c r="C10" s="55">
        <v>48584</v>
      </c>
      <c r="D10" s="92"/>
      <c r="E10" s="49"/>
    </row>
    <row r="11" spans="1:5" x14ac:dyDescent="0.2">
      <c r="A11" s="50">
        <v>4112</v>
      </c>
      <c r="B11" s="51" t="s">
        <v>309</v>
      </c>
      <c r="C11" s="55">
        <v>22672389.879999999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792258.78</v>
      </c>
      <c r="D12" s="92"/>
      <c r="E12" s="49"/>
    </row>
    <row r="13" spans="1: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314</v>
      </c>
      <c r="C16" s="55">
        <v>1759116.69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323</v>
      </c>
      <c r="C28" s="55">
        <f>SUM(C29:C33)</f>
        <v>5019329.75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815143.6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4175143.42</v>
      </c>
      <c r="D30" s="92"/>
      <c r="E30" s="49"/>
    </row>
    <row r="31" spans="1:5" x14ac:dyDescent="0.2">
      <c r="A31" s="50">
        <v>4144</v>
      </c>
      <c r="B31" s="51" t="s">
        <v>326</v>
      </c>
      <c r="C31" s="55">
        <v>29042.73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10103059.93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10103059.93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1989888.5799999998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1127714.1399999999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146261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653557.5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155.94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62200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0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0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322228094.98000002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322228094.98000002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124043840.08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179061604.97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16804821.640000001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2317828.29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178644587.25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134053140.2</v>
      </c>
      <c r="D99" s="57">
        <f>C99/$C$98</f>
        <v>0.75039015882637661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80819742.300000012</v>
      </c>
      <c r="D100" s="57">
        <f t="shared" ref="D100:D163" si="0">C100/$C$98</f>
        <v>0.45240521162221786</v>
      </c>
      <c r="E100" s="56"/>
    </row>
    <row r="101" spans="1:5" x14ac:dyDescent="0.2">
      <c r="A101" s="54">
        <v>5111</v>
      </c>
      <c r="B101" s="51" t="s">
        <v>363</v>
      </c>
      <c r="C101" s="55">
        <v>54438796.880000003</v>
      </c>
      <c r="D101" s="57">
        <f t="shared" si="0"/>
        <v>0.30473241713065113</v>
      </c>
      <c r="E101" s="56"/>
    </row>
    <row r="102" spans="1:5" x14ac:dyDescent="0.2">
      <c r="A102" s="54">
        <v>5112</v>
      </c>
      <c r="B102" s="51" t="s">
        <v>364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365</v>
      </c>
      <c r="C103" s="55">
        <v>941907.92</v>
      </c>
      <c r="D103" s="57">
        <f t="shared" si="0"/>
        <v>5.2725242589178982E-3</v>
      </c>
      <c r="E103" s="56"/>
    </row>
    <row r="104" spans="1:5" x14ac:dyDescent="0.2">
      <c r="A104" s="54">
        <v>5114</v>
      </c>
      <c r="B104" s="51" t="s">
        <v>366</v>
      </c>
      <c r="C104" s="55">
        <v>12559332.689999999</v>
      </c>
      <c r="D104" s="57">
        <f t="shared" si="0"/>
        <v>7.0303460537677165E-2</v>
      </c>
      <c r="E104" s="56"/>
    </row>
    <row r="105" spans="1:5" x14ac:dyDescent="0.2">
      <c r="A105" s="54">
        <v>5115</v>
      </c>
      <c r="B105" s="51" t="s">
        <v>367</v>
      </c>
      <c r="C105" s="55">
        <v>10391327.210000001</v>
      </c>
      <c r="D105" s="57">
        <f t="shared" si="0"/>
        <v>5.8167601772664404E-2</v>
      </c>
      <c r="E105" s="56"/>
    </row>
    <row r="106" spans="1:5" x14ac:dyDescent="0.2">
      <c r="A106" s="54">
        <v>5116</v>
      </c>
      <c r="B106" s="51" t="s">
        <v>368</v>
      </c>
      <c r="C106" s="55">
        <v>2488377.6</v>
      </c>
      <c r="D106" s="57">
        <f t="shared" si="0"/>
        <v>1.3929207922307202E-2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22198808.800000001</v>
      </c>
      <c r="D107" s="57">
        <f t="shared" si="0"/>
        <v>0.1242624203829607</v>
      </c>
      <c r="E107" s="56"/>
    </row>
    <row r="108" spans="1:5" x14ac:dyDescent="0.2">
      <c r="A108" s="54">
        <v>5121</v>
      </c>
      <c r="B108" s="51" t="s">
        <v>370</v>
      </c>
      <c r="C108" s="55">
        <v>1460650.73</v>
      </c>
      <c r="D108" s="57">
        <f t="shared" si="0"/>
        <v>8.1762943534131622E-3</v>
      </c>
      <c r="E108" s="56"/>
    </row>
    <row r="109" spans="1:5" x14ac:dyDescent="0.2">
      <c r="A109" s="54">
        <v>5122</v>
      </c>
      <c r="B109" s="51" t="s">
        <v>371</v>
      </c>
      <c r="C109" s="55">
        <v>465934.32</v>
      </c>
      <c r="D109" s="57">
        <f t="shared" si="0"/>
        <v>2.608163657082759E-3</v>
      </c>
      <c r="E109" s="56"/>
    </row>
    <row r="110" spans="1:5" x14ac:dyDescent="0.2">
      <c r="A110" s="54">
        <v>5123</v>
      </c>
      <c r="B110" s="51" t="s">
        <v>372</v>
      </c>
      <c r="C110" s="55">
        <v>17400</v>
      </c>
      <c r="D110" s="57">
        <f t="shared" si="0"/>
        <v>9.7400096290910706E-5</v>
      </c>
      <c r="E110" s="56"/>
    </row>
    <row r="111" spans="1:5" x14ac:dyDescent="0.2">
      <c r="A111" s="54">
        <v>5124</v>
      </c>
      <c r="B111" s="51" t="s">
        <v>373</v>
      </c>
      <c r="C111" s="55">
        <v>3488225.63</v>
      </c>
      <c r="D111" s="57">
        <f t="shared" si="0"/>
        <v>1.9526063922208198E-2</v>
      </c>
      <c r="E111" s="56"/>
    </row>
    <row r="112" spans="1:5" x14ac:dyDescent="0.2">
      <c r="A112" s="54">
        <v>5125</v>
      </c>
      <c r="B112" s="51" t="s">
        <v>374</v>
      </c>
      <c r="C112" s="55">
        <v>127666.72</v>
      </c>
      <c r="D112" s="57">
        <f t="shared" si="0"/>
        <v>7.1464085178992733E-4</v>
      </c>
      <c r="E112" s="56"/>
    </row>
    <row r="113" spans="1:5" x14ac:dyDescent="0.2">
      <c r="A113" s="54">
        <v>5126</v>
      </c>
      <c r="B113" s="51" t="s">
        <v>375</v>
      </c>
      <c r="C113" s="55">
        <v>13226984.42</v>
      </c>
      <c r="D113" s="57">
        <f t="shared" si="0"/>
        <v>7.4040779088872175E-2</v>
      </c>
      <c r="E113" s="56"/>
    </row>
    <row r="114" spans="1:5" x14ac:dyDescent="0.2">
      <c r="A114" s="54">
        <v>5127</v>
      </c>
      <c r="B114" s="51" t="s">
        <v>376</v>
      </c>
      <c r="C114" s="55">
        <v>322654.2</v>
      </c>
      <c r="D114" s="57">
        <f t="shared" si="0"/>
        <v>1.8061235717624577E-3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3089292.78</v>
      </c>
      <c r="D116" s="57">
        <f t="shared" si="0"/>
        <v>1.7292954841541103E-2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31034589.099999994</v>
      </c>
      <c r="D117" s="57">
        <f t="shared" si="0"/>
        <v>0.17372252682119813</v>
      </c>
      <c r="E117" s="56"/>
    </row>
    <row r="118" spans="1:5" x14ac:dyDescent="0.2">
      <c r="A118" s="54">
        <v>5131</v>
      </c>
      <c r="B118" s="51" t="s">
        <v>380</v>
      </c>
      <c r="C118" s="55">
        <v>10205082.15</v>
      </c>
      <c r="D118" s="57">
        <f t="shared" si="0"/>
        <v>5.7125056555554839E-2</v>
      </c>
      <c r="E118" s="56"/>
    </row>
    <row r="119" spans="1:5" x14ac:dyDescent="0.2">
      <c r="A119" s="54">
        <v>5132</v>
      </c>
      <c r="B119" s="51" t="s">
        <v>381</v>
      </c>
      <c r="C119" s="55">
        <v>2393269.0299999998</v>
      </c>
      <c r="D119" s="57">
        <f t="shared" si="0"/>
        <v>1.3396818044370946E-2</v>
      </c>
      <c r="E119" s="56"/>
    </row>
    <row r="120" spans="1:5" x14ac:dyDescent="0.2">
      <c r="A120" s="54">
        <v>5133</v>
      </c>
      <c r="B120" s="51" t="s">
        <v>382</v>
      </c>
      <c r="C120" s="55">
        <v>6567662.7599999998</v>
      </c>
      <c r="D120" s="57">
        <f t="shared" si="0"/>
        <v>3.6763849725875195E-2</v>
      </c>
      <c r="E120" s="56"/>
    </row>
    <row r="121" spans="1:5" x14ac:dyDescent="0.2">
      <c r="A121" s="54">
        <v>5134</v>
      </c>
      <c r="B121" s="51" t="s">
        <v>383</v>
      </c>
      <c r="C121" s="55">
        <v>1812772.61</v>
      </c>
      <c r="D121" s="57">
        <f t="shared" si="0"/>
        <v>1.0147369354455491E-2</v>
      </c>
      <c r="E121" s="56"/>
    </row>
    <row r="122" spans="1:5" x14ac:dyDescent="0.2">
      <c r="A122" s="54">
        <v>5135</v>
      </c>
      <c r="B122" s="51" t="s">
        <v>384</v>
      </c>
      <c r="C122" s="55">
        <v>1536761.38</v>
      </c>
      <c r="D122" s="57">
        <f t="shared" si="0"/>
        <v>8.6023394475949894E-3</v>
      </c>
      <c r="E122" s="56"/>
    </row>
    <row r="123" spans="1:5" x14ac:dyDescent="0.2">
      <c r="A123" s="54">
        <v>5136</v>
      </c>
      <c r="B123" s="51" t="s">
        <v>385</v>
      </c>
      <c r="C123" s="55">
        <v>171322.16</v>
      </c>
      <c r="D123" s="57">
        <f t="shared" si="0"/>
        <v>9.590112000440697E-4</v>
      </c>
      <c r="E123" s="56"/>
    </row>
    <row r="124" spans="1:5" x14ac:dyDescent="0.2">
      <c r="A124" s="54">
        <v>5137</v>
      </c>
      <c r="B124" s="51" t="s">
        <v>386</v>
      </c>
      <c r="C124" s="55">
        <v>38260.879999999997</v>
      </c>
      <c r="D124" s="57">
        <f t="shared" si="0"/>
        <v>2.1417318368821721E-4</v>
      </c>
      <c r="E124" s="56"/>
    </row>
    <row r="125" spans="1:5" x14ac:dyDescent="0.2">
      <c r="A125" s="54">
        <v>5138</v>
      </c>
      <c r="B125" s="51" t="s">
        <v>387</v>
      </c>
      <c r="C125" s="55">
        <v>6088480.71</v>
      </c>
      <c r="D125" s="57">
        <f t="shared" si="0"/>
        <v>3.4081529162031748E-2</v>
      </c>
      <c r="E125" s="56"/>
    </row>
    <row r="126" spans="1:5" x14ac:dyDescent="0.2">
      <c r="A126" s="54">
        <v>5139</v>
      </c>
      <c r="B126" s="51" t="s">
        <v>388</v>
      </c>
      <c r="C126" s="55">
        <v>2220977.42</v>
      </c>
      <c r="D126" s="57">
        <f t="shared" si="0"/>
        <v>1.2432380147582668E-2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41928226.25</v>
      </c>
      <c r="D127" s="57">
        <f t="shared" si="0"/>
        <v>0.23470191230213161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13328934.300000001</v>
      </c>
      <c r="D128" s="57">
        <f t="shared" si="0"/>
        <v>7.4611464613518544E-2</v>
      </c>
      <c r="E128" s="56"/>
    </row>
    <row r="129" spans="1:9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  <c r="G129" s="166"/>
      <c r="H129" s="166"/>
      <c r="I129" s="166"/>
    </row>
    <row r="130" spans="1:9" x14ac:dyDescent="0.2">
      <c r="A130" s="54">
        <v>5212</v>
      </c>
      <c r="B130" s="51" t="s">
        <v>392</v>
      </c>
      <c r="C130" s="55">
        <v>13328934.300000001</v>
      </c>
      <c r="D130" s="57">
        <f t="shared" si="0"/>
        <v>7.4611464613518544E-2</v>
      </c>
      <c r="E130" s="56"/>
      <c r="G130" s="166"/>
      <c r="H130" s="166"/>
      <c r="I130" s="166"/>
    </row>
    <row r="131" spans="1:9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  <c r="G131" s="166"/>
      <c r="H131" s="166"/>
      <c r="I131" s="166"/>
    </row>
    <row r="132" spans="1:9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  <c r="G132" s="166"/>
      <c r="H132" s="166"/>
      <c r="I132" s="166"/>
    </row>
    <row r="133" spans="1:9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  <c r="G133" s="166"/>
      <c r="H133" s="166"/>
      <c r="I133" s="166"/>
    </row>
    <row r="134" spans="1:9" x14ac:dyDescent="0.2">
      <c r="A134" s="54">
        <v>5230</v>
      </c>
      <c r="B134" s="51" t="s">
        <v>340</v>
      </c>
      <c r="C134" s="55">
        <f>SUM(C135:C136)</f>
        <v>12480890.449999999</v>
      </c>
      <c r="D134" s="57">
        <f t="shared" si="0"/>
        <v>6.9864363886569414E-2</v>
      </c>
      <c r="E134" s="56"/>
      <c r="G134" s="166"/>
      <c r="H134" s="166"/>
      <c r="I134" s="166"/>
    </row>
    <row r="135" spans="1:9" x14ac:dyDescent="0.2">
      <c r="A135" s="54">
        <v>5231</v>
      </c>
      <c r="B135" s="51" t="s">
        <v>396</v>
      </c>
      <c r="C135" s="55">
        <v>12480890.449999999</v>
      </c>
      <c r="D135" s="57">
        <f t="shared" si="0"/>
        <v>6.9864363886569414E-2</v>
      </c>
      <c r="E135" s="56"/>
      <c r="G135" s="166"/>
      <c r="H135" s="166"/>
      <c r="I135" s="166"/>
    </row>
    <row r="136" spans="1:9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  <c r="G136" s="166"/>
      <c r="H136" s="166"/>
      <c r="I136" s="166"/>
    </row>
    <row r="137" spans="1:9" x14ac:dyDescent="0.2">
      <c r="A137" s="54">
        <v>5240</v>
      </c>
      <c r="B137" s="51" t="s">
        <v>341</v>
      </c>
      <c r="C137" s="55">
        <f>SUM(C138:C141)</f>
        <v>9952987.8699999992</v>
      </c>
      <c r="D137" s="57">
        <f t="shared" si="0"/>
        <v>5.5713906719555527E-2</v>
      </c>
      <c r="E137" s="56"/>
      <c r="G137" s="166"/>
      <c r="H137" s="166"/>
      <c r="I137" s="166"/>
    </row>
    <row r="138" spans="1:9" x14ac:dyDescent="0.2">
      <c r="A138" s="54">
        <v>5241</v>
      </c>
      <c r="B138" s="51" t="s">
        <v>398</v>
      </c>
      <c r="C138" s="55">
        <v>9345013.1899999995</v>
      </c>
      <c r="D138" s="57">
        <f t="shared" si="0"/>
        <v>5.2310642789990265E-2</v>
      </c>
      <c r="E138" s="56"/>
      <c r="G138" s="166"/>
      <c r="H138" s="166"/>
      <c r="I138" s="166"/>
    </row>
    <row r="139" spans="1:9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  <c r="G139" s="166"/>
      <c r="H139" s="166"/>
      <c r="I139" s="166"/>
    </row>
    <row r="140" spans="1:9" x14ac:dyDescent="0.2">
      <c r="A140" s="54">
        <v>5243</v>
      </c>
      <c r="B140" s="51" t="s">
        <v>400</v>
      </c>
      <c r="C140" s="55">
        <v>96850.18</v>
      </c>
      <c r="D140" s="57">
        <f t="shared" si="0"/>
        <v>5.4213889987310545E-4</v>
      </c>
      <c r="E140" s="56"/>
      <c r="G140" s="166"/>
      <c r="H140" s="166"/>
      <c r="I140" s="166"/>
    </row>
    <row r="141" spans="1:9" x14ac:dyDescent="0.2">
      <c r="A141" s="54">
        <v>5244</v>
      </c>
      <c r="B141" s="51" t="s">
        <v>401</v>
      </c>
      <c r="C141" s="55">
        <v>511124.5</v>
      </c>
      <c r="D141" s="57">
        <f t="shared" si="0"/>
        <v>2.8611250296921606E-3</v>
      </c>
      <c r="E141" s="56"/>
    </row>
    <row r="142" spans="1:9" x14ac:dyDescent="0.2">
      <c r="A142" s="54">
        <v>5250</v>
      </c>
      <c r="B142" s="51" t="s">
        <v>342</v>
      </c>
      <c r="C142" s="55">
        <f>SUM(C143:C145)</f>
        <v>5681013.6299999999</v>
      </c>
      <c r="D142" s="57">
        <f t="shared" si="0"/>
        <v>3.1800647965056106E-2</v>
      </c>
      <c r="E142" s="56"/>
    </row>
    <row r="143" spans="1:9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9" x14ac:dyDescent="0.2">
      <c r="A144" s="54">
        <v>5252</v>
      </c>
      <c r="B144" s="51" t="s">
        <v>403</v>
      </c>
      <c r="C144" s="55">
        <v>5681013.6299999999</v>
      </c>
      <c r="D144" s="57">
        <f t="shared" si="0"/>
        <v>3.1800647965056106E-2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484400</v>
      </c>
      <c r="D151" s="57">
        <f t="shared" si="0"/>
        <v>2.7115291174320201E-3</v>
      </c>
      <c r="E151" s="56"/>
    </row>
    <row r="152" spans="1:5" x14ac:dyDescent="0.2">
      <c r="A152" s="54">
        <v>5281</v>
      </c>
      <c r="B152" s="51" t="s">
        <v>411</v>
      </c>
      <c r="C152" s="55">
        <v>484400</v>
      </c>
      <c r="D152" s="57">
        <f t="shared" si="0"/>
        <v>2.7115291174320201E-3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2663220.7999999998</v>
      </c>
      <c r="D160" s="57">
        <f t="shared" si="0"/>
        <v>1.4907928871491737E-2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2663220.7999999998</v>
      </c>
      <c r="D167" s="57">
        <f t="shared" si="1"/>
        <v>1.4907928871491737E-2</v>
      </c>
      <c r="E167" s="56"/>
    </row>
    <row r="168" spans="1:5" x14ac:dyDescent="0.2">
      <c r="A168" s="54">
        <v>5331</v>
      </c>
      <c r="B168" s="51" t="s">
        <v>424</v>
      </c>
      <c r="C168" s="55">
        <v>2663220.7999999998</v>
      </c>
      <c r="D168" s="57">
        <f t="shared" si="1"/>
        <v>1.4907928871491737E-2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8" right="0.17" top="0.75" bottom="0.75" header="0.3" footer="0.3"/>
  <pageSetup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E29"/>
  <sheetViews>
    <sheetView view="pageBreakPreview" zoomScale="110" zoomScaleNormal="100" zoomScaleSheetLayoutView="110" workbookViewId="0">
      <selection activeCell="A43" sqref="A43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2" t="s">
        <v>672</v>
      </c>
      <c r="B1" s="172"/>
      <c r="C1" s="172"/>
      <c r="D1" s="27" t="s">
        <v>617</v>
      </c>
      <c r="E1" s="28">
        <v>2022</v>
      </c>
    </row>
    <row r="2" spans="1:5" ht="18.95" customHeight="1" x14ac:dyDescent="0.2">
      <c r="A2" s="172" t="s">
        <v>623</v>
      </c>
      <c r="B2" s="172"/>
      <c r="C2" s="172"/>
      <c r="D2" s="27" t="s">
        <v>618</v>
      </c>
      <c r="E2" s="28" t="s">
        <v>620</v>
      </c>
    </row>
    <row r="3" spans="1:5" ht="18.95" customHeight="1" x14ac:dyDescent="0.2">
      <c r="A3" s="172" t="s">
        <v>673</v>
      </c>
      <c r="B3" s="172"/>
      <c r="C3" s="172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75620483.239999995</v>
      </c>
    </row>
    <row r="9" spans="1:5" x14ac:dyDescent="0.2">
      <c r="A9" s="33">
        <v>3120</v>
      </c>
      <c r="B9" s="29" t="s">
        <v>469</v>
      </c>
      <c r="C9" s="34">
        <v>5052682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185968135.34</v>
      </c>
    </row>
    <row r="15" spans="1:5" x14ac:dyDescent="0.2">
      <c r="A15" s="33">
        <v>3220</v>
      </c>
      <c r="B15" s="29" t="s">
        <v>473</v>
      </c>
      <c r="C15" s="34">
        <v>597659341.34000003</v>
      </c>
    </row>
    <row r="16" spans="1:5" x14ac:dyDescent="0.2">
      <c r="A16" s="33">
        <v>3230</v>
      </c>
      <c r="B16" s="29" t="s">
        <v>474</v>
      </c>
      <c r="C16" s="34">
        <f>SUM(C17:C20)</f>
        <v>41444.5</v>
      </c>
    </row>
    <row r="17" spans="1:3" x14ac:dyDescent="0.2">
      <c r="A17" s="33">
        <v>3231</v>
      </c>
      <c r="B17" s="29" t="s">
        <v>475</v>
      </c>
      <c r="C17" s="34">
        <v>41444.5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3622047244094491" right="0.15748031496062992" top="1.03" bottom="0.19685039370078741" header="1.6" footer="0.31496062992125984"/>
  <pageSetup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E126"/>
  <sheetViews>
    <sheetView view="pageBreakPreview" zoomScale="110" zoomScaleNormal="100" zoomScaleSheetLayoutView="110" workbookViewId="0">
      <selection activeCell="A2" sqref="A2:C2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2" t="s">
        <v>672</v>
      </c>
      <c r="B1" s="172"/>
      <c r="C1" s="172"/>
      <c r="D1" s="27" t="s">
        <v>617</v>
      </c>
      <c r="E1" s="28">
        <v>2022</v>
      </c>
    </row>
    <row r="2" spans="1:5" s="35" customFormat="1" ht="18.95" customHeight="1" x14ac:dyDescent="0.25">
      <c r="A2" s="172" t="s">
        <v>624</v>
      </c>
      <c r="B2" s="172"/>
      <c r="C2" s="172"/>
      <c r="D2" s="27" t="s">
        <v>618</v>
      </c>
      <c r="E2" s="28" t="s">
        <v>620</v>
      </c>
    </row>
    <row r="3" spans="1:5" s="35" customFormat="1" ht="18.95" customHeight="1" x14ac:dyDescent="0.25">
      <c r="A3" s="172" t="s">
        <v>673</v>
      </c>
      <c r="B3" s="172"/>
      <c r="C3" s="172"/>
      <c r="D3" s="27" t="s">
        <v>619</v>
      </c>
      <c r="E3" s="28">
        <v>3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73097307.609999999</v>
      </c>
      <c r="D9" s="34">
        <v>13951121.300000001</v>
      </c>
    </row>
    <row r="10" spans="1:5" x14ac:dyDescent="0.2">
      <c r="A10" s="33">
        <v>1113</v>
      </c>
      <c r="B10" s="29" t="s">
        <v>488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197</v>
      </c>
      <c r="C11" s="34">
        <v>57369168.210000001</v>
      </c>
      <c r="D11" s="34">
        <v>25258526.420000002</v>
      </c>
    </row>
    <row r="12" spans="1:5" x14ac:dyDescent="0.2">
      <c r="A12" s="33">
        <v>1115</v>
      </c>
      <c r="B12" s="29" t="s">
        <v>198</v>
      </c>
      <c r="C12" s="34">
        <v>1151981.93</v>
      </c>
      <c r="D12" s="34">
        <v>1862301.54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639</v>
      </c>
      <c r="C15" s="135">
        <f>SUM(C8:C14)</f>
        <v>131618457.75</v>
      </c>
      <c r="D15" s="135">
        <f>SUM(D8:D14)</f>
        <v>41071949.259999998</v>
      </c>
    </row>
    <row r="18" spans="1: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x14ac:dyDescent="0.2">
      <c r="A20" s="133">
        <v>1230</v>
      </c>
      <c r="B20" s="134" t="s">
        <v>230</v>
      </c>
      <c r="C20" s="135">
        <f>SUM(C21:C27)</f>
        <v>84163168.920000002</v>
      </c>
      <c r="D20" s="135">
        <f>SUM(D21:D27)</f>
        <v>84163168.920000002</v>
      </c>
      <c r="E20" s="130"/>
    </row>
    <row r="21" spans="1: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83107533.010000005</v>
      </c>
      <c r="D25" s="132">
        <v>83107533.010000005</v>
      </c>
      <c r="E25" s="130"/>
    </row>
    <row r="26" spans="1:5" x14ac:dyDescent="0.2">
      <c r="A26" s="33">
        <v>1236</v>
      </c>
      <c r="B26" s="29" t="s">
        <v>236</v>
      </c>
      <c r="C26" s="34">
        <v>1055635.9099999999</v>
      </c>
      <c r="D26" s="132">
        <v>1055635.9099999999</v>
      </c>
      <c r="E26" s="130"/>
    </row>
    <row r="27" spans="1: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238</v>
      </c>
      <c r="C28" s="135">
        <f>SUM(C29:C36)</f>
        <v>1452097.92</v>
      </c>
      <c r="D28" s="135">
        <f>SUM(D29:D36)</f>
        <v>1435817.9</v>
      </c>
      <c r="E28" s="130"/>
    </row>
    <row r="29" spans="1:5" x14ac:dyDescent="0.2">
      <c r="A29" s="33">
        <v>1241</v>
      </c>
      <c r="B29" s="29" t="s">
        <v>239</v>
      </c>
      <c r="C29" s="34">
        <v>1047471.17</v>
      </c>
      <c r="D29" s="132">
        <v>1031191.15</v>
      </c>
      <c r="E29" s="130"/>
    </row>
    <row r="30" spans="1:5" x14ac:dyDescent="0.2">
      <c r="A30" s="33">
        <v>1242</v>
      </c>
      <c r="B30" s="29" t="s">
        <v>240</v>
      </c>
      <c r="C30" s="34">
        <v>45174.01</v>
      </c>
      <c r="D30" s="132">
        <v>45174.01</v>
      </c>
      <c r="E30" s="130"/>
    </row>
    <row r="31" spans="1:5" x14ac:dyDescent="0.2">
      <c r="A31" s="33">
        <v>1243</v>
      </c>
      <c r="B31" s="29" t="s">
        <v>241</v>
      </c>
      <c r="C31" s="34">
        <v>132339.99</v>
      </c>
      <c r="D31" s="132">
        <v>132339.99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244</v>
      </c>
      <c r="C34" s="34">
        <v>227112.75</v>
      </c>
      <c r="D34" s="132">
        <v>227112.75</v>
      </c>
    </row>
    <row r="35" spans="1: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85615266.840000004</v>
      </c>
      <c r="D43" s="135">
        <f>D20+D28+D37</f>
        <v>85598986.820000008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185968135.34</v>
      </c>
      <c r="D47" s="135">
        <v>53975600.460000001</v>
      </c>
    </row>
    <row r="48" spans="1:5" x14ac:dyDescent="0.2">
      <c r="A48" s="131"/>
      <c r="B48" s="136" t="s">
        <v>629</v>
      </c>
      <c r="C48" s="135">
        <f>C51+C63+C95+C98+C49</f>
        <v>551244.19000000006</v>
      </c>
      <c r="D48" s="135">
        <f>D51+D63+D95+D98+D49</f>
        <v>1923252.48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0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0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551244.19000000006</v>
      </c>
      <c r="D98" s="135">
        <f>SUM(D99:D103)</f>
        <v>1923252.48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1604117.48</v>
      </c>
    </row>
    <row r="100" spans="1:4" x14ac:dyDescent="0.2">
      <c r="A100" s="131">
        <v>2112</v>
      </c>
      <c r="B100" s="130" t="s">
        <v>644</v>
      </c>
      <c r="C100" s="132">
        <v>413046.52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138197.67000000001</v>
      </c>
      <c r="D101" s="132">
        <v>319135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52706.95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52706.95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52706.95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186519379.53</v>
      </c>
      <c r="D126" s="135">
        <f>D47+D48+D104-D110-D113</f>
        <v>55846145.989999995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4" right="0.17" top="0.75" bottom="0.75" header="0.3" footer="0.3"/>
  <pageSetup scale="81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2022-10-28T01:48:27Z</cp:lastPrinted>
  <dcterms:created xsi:type="dcterms:W3CDTF">2012-12-11T20:36:24Z</dcterms:created>
  <dcterms:modified xsi:type="dcterms:W3CDTF">2022-11-07T23:29:23Z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